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72" yWindow="-120" windowWidth="13632" windowHeight="11016"/>
  </bookViews>
  <sheets>
    <sheet name="1" sheetId="4" r:id="rId1"/>
  </sheets>
  <definedNames>
    <definedName name="APPT" localSheetId="0">'1'!#REF!</definedName>
    <definedName name="FIO" localSheetId="0">'1'!#REF!</definedName>
    <definedName name="LAST_CELL" localSheetId="0">'1'!#REF!</definedName>
    <definedName name="SIGN" localSheetId="0">'1'!#REF!</definedName>
    <definedName name="_xlnm.Print_Area" localSheetId="0">'1'!$A$1:$G$105</definedName>
  </definedNames>
  <calcPr calcId="125725"/>
</workbook>
</file>

<file path=xl/calcChain.xml><?xml version="1.0" encoding="utf-8"?>
<calcChain xmlns="http://schemas.openxmlformats.org/spreadsheetml/2006/main">
  <c r="H113" i="4"/>
  <c r="H109"/>
  <c r="G109"/>
  <c r="G81"/>
  <c r="H81" s="1"/>
  <c r="G65"/>
  <c r="G97"/>
  <c r="H29"/>
  <c r="G85" l="1"/>
  <c r="H85" s="1"/>
  <c r="H65"/>
  <c r="H101" l="1"/>
  <c r="G105" l="1"/>
  <c r="H105" s="1"/>
  <c r="H97"/>
  <c r="G93"/>
  <c r="H93" s="1"/>
  <c r="G89"/>
  <c r="H89" s="1"/>
  <c r="G77"/>
  <c r="H77" s="1"/>
  <c r="H73"/>
  <c r="G69"/>
  <c r="H69" s="1"/>
  <c r="H61"/>
  <c r="G57"/>
  <c r="H57"/>
  <c r="G53"/>
  <c r="H53" s="1"/>
  <c r="G49"/>
  <c r="H49" s="1"/>
  <c r="G45"/>
  <c r="H45" s="1"/>
  <c r="H41"/>
  <c r="G37"/>
  <c r="H37" s="1"/>
  <c r="G33"/>
  <c r="H33" s="1"/>
  <c r="G17"/>
  <c r="H17" s="1"/>
  <c r="G13"/>
  <c r="H13" s="1"/>
  <c r="G25"/>
  <c r="H25" s="1"/>
  <c r="G21"/>
  <c r="H21" s="1"/>
</calcChain>
</file>

<file path=xl/sharedStrings.xml><?xml version="1.0" encoding="utf-8"?>
<sst xmlns="http://schemas.openxmlformats.org/spreadsheetml/2006/main" count="362" uniqueCount="69">
  <si>
    <t>Наименование</t>
  </si>
  <si>
    <t>Мин</t>
  </si>
  <si>
    <t>Раз-дел</t>
  </si>
  <si>
    <t>Под-раз-дел</t>
  </si>
  <si>
    <t>Вид рас-хода</t>
  </si>
  <si>
    <t xml:space="preserve">Приложение 10
к решению Собрания депутатов Озерского городского округа
</t>
  </si>
  <si>
    <t>Целевая статья</t>
  </si>
  <si>
    <t>Строку</t>
  </si>
  <si>
    <t>Изложить в новой редакции</t>
  </si>
  <si>
    <t>05</t>
  </si>
  <si>
    <t>340</t>
  </si>
  <si>
    <t>04</t>
  </si>
  <si>
    <t>03</t>
  </si>
  <si>
    <t>Сумма, руб.</t>
  </si>
  <si>
    <r>
      <t xml:space="preserve">от </t>
    </r>
    <r>
      <rPr>
        <u/>
        <sz val="11"/>
        <rFont val="Times New Roman"/>
        <family val="1"/>
        <charset val="204"/>
      </rPr>
      <t>26.12.2023</t>
    </r>
    <r>
      <rPr>
        <sz val="11"/>
        <rFont val="Times New Roman"/>
        <family val="1"/>
        <charset val="204"/>
      </rPr>
      <t xml:space="preserve"> №</t>
    </r>
    <r>
      <rPr>
        <u/>
        <sz val="11"/>
        <rFont val="Times New Roman"/>
        <family val="1"/>
        <charset val="204"/>
      </rPr>
      <t xml:space="preserve"> 231</t>
    </r>
  </si>
  <si>
    <t>Прочая закупка товаров, работ и услуг</t>
  </si>
  <si>
    <t>244</t>
  </si>
  <si>
    <t>08</t>
  </si>
  <si>
    <t>313</t>
  </si>
  <si>
    <t>После строки</t>
  </si>
  <si>
    <t>328</t>
  </si>
  <si>
    <t>09</t>
  </si>
  <si>
    <t>0640260200</t>
  </si>
  <si>
    <t>312</t>
  </si>
  <si>
    <t>07</t>
  </si>
  <si>
    <t>02</t>
  </si>
  <si>
    <t>Субсидии бюджетным учреждениям на иные цели</t>
  </si>
  <si>
    <t>612</t>
  </si>
  <si>
    <t>Ведомственная структура расходов бюджета 
Озерского городского округа на 2024 год</t>
  </si>
  <si>
    <t>Добавить строку</t>
  </si>
  <si>
    <t>0140509100</t>
  </si>
  <si>
    <t>от _________ № ____</t>
  </si>
  <si>
    <t>10</t>
  </si>
  <si>
    <t>331</t>
  </si>
  <si>
    <t xml:space="preserve">Приложение 5
к решению Собрания депутатов Озерского городского округа
</t>
  </si>
  <si>
    <t>0140509500</t>
  </si>
  <si>
    <t>01</t>
  </si>
  <si>
    <t>0140209175</t>
  </si>
  <si>
    <t>0240140200</t>
  </si>
  <si>
    <t>0240142900</t>
  </si>
  <si>
    <t>247</t>
  </si>
  <si>
    <t>Закупка энергетических ресурсов</t>
  </si>
  <si>
    <t>323</t>
  </si>
  <si>
    <t>13</t>
  </si>
  <si>
    <t>1940302990</t>
  </si>
  <si>
    <t>111</t>
  </si>
  <si>
    <t>Фонд оплаты труда учреждений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</si>
  <si>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</si>
  <si>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</si>
  <si>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1140102000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</si>
  <si>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</si>
  <si>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</si>
  <si>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06402S6200</t>
  </si>
  <si>
    <t>0640511080</t>
  </si>
  <si>
    <t>0640511050</t>
  </si>
  <si>
    <t>0940102900</t>
  </si>
  <si>
    <t>Иные выплаты персоналу учреждений, за исключением фонда оплаты труда</t>
  </si>
  <si>
    <t>0940102990</t>
  </si>
  <si>
    <t>112</t>
  </si>
  <si>
    <t>06</t>
  </si>
  <si>
    <t>1240102040</t>
  </si>
  <si>
    <t>0640160700</t>
  </si>
  <si>
    <t>0640802040</t>
  </si>
  <si>
    <t>0140521240</t>
  </si>
  <si>
    <t>0140521250</t>
  </si>
  <si>
    <t>0730101000</t>
  </si>
  <si>
    <t>0640460100</t>
  </si>
  <si>
    <t>Уплата иных платежей</t>
  </si>
  <si>
    <t>853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</si>
</sst>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2">
    <font>
      <sz val="10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indexed="0"/>
      <name val="Times New Roman"/>
      <family val="1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/>
    <xf numFmtId="0" fontId="2" fillId="0" borderId="0" xfId="0" applyFont="1" applyFill="1"/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5" fillId="0" borderId="0" xfId="0" applyFont="1" applyFill="1"/>
    <xf numFmtId="0" fontId="8" fillId="0" borderId="0" xfId="0" applyFont="1" applyFill="1" applyAlignment="1">
      <alignment horizontal="left"/>
    </xf>
    <xf numFmtId="4" fontId="8" fillId="0" borderId="0" xfId="0" applyNumberFormat="1" applyFont="1" applyFill="1" applyAlignment="1">
      <alignment horizontal="left"/>
    </xf>
    <xf numFmtId="49" fontId="10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4" fontId="10" fillId="0" borderId="1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/>
    </xf>
    <xf numFmtId="0" fontId="9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0" fontId="2" fillId="0" borderId="0" xfId="0" applyFont="1" applyFill="1" applyBorder="1" applyAlignment="1" applyProtection="1">
      <alignment vertical="top"/>
    </xf>
    <xf numFmtId="0" fontId="1" fillId="0" borderId="0" xfId="0" applyFont="1" applyFill="1" applyBorder="1" applyAlignment="1" applyProtection="1">
      <alignment horizontal="left" vertical="top"/>
    </xf>
    <xf numFmtId="0" fontId="2" fillId="0" borderId="0" xfId="0" applyFont="1" applyFill="1" applyAlignment="1">
      <alignment vertical="top"/>
    </xf>
    <xf numFmtId="43" fontId="0" fillId="0" borderId="0" xfId="1" applyFont="1" applyFill="1"/>
    <xf numFmtId="0" fontId="7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" fontId="0" fillId="0" borderId="0" xfId="0" applyNumberFormat="1" applyFill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113"/>
  <sheetViews>
    <sheetView showGridLines="0" tabSelected="1" topLeftCell="A92" zoomScaleNormal="100" workbookViewId="0">
      <selection activeCell="A109" sqref="A109"/>
    </sheetView>
  </sheetViews>
  <sheetFormatPr defaultColWidth="9.109375" defaultRowHeight="13.8"/>
  <cols>
    <col min="1" max="1" width="31.88671875" style="30" customWidth="1"/>
    <col min="2" max="2" width="7.5546875" style="7" customWidth="1"/>
    <col min="3" max="4" width="6.33203125" style="8" customWidth="1"/>
    <col min="5" max="5" width="20.6640625" style="3" customWidth="1"/>
    <col min="6" max="6" width="6.33203125" style="3" customWidth="1"/>
    <col min="7" max="7" width="17.33203125" style="6" customWidth="1"/>
    <col min="8" max="8" width="16.6640625" style="9" hidden="1" customWidth="1"/>
    <col min="9" max="16384" width="9.109375" style="9"/>
  </cols>
  <sheetData>
    <row r="1" spans="1:8" ht="63" customHeight="1">
      <c r="A1" s="28"/>
      <c r="B1" s="17"/>
      <c r="C1" s="4"/>
      <c r="D1" s="4"/>
      <c r="E1" s="2"/>
      <c r="F1" s="37" t="s">
        <v>34</v>
      </c>
      <c r="G1" s="37"/>
    </row>
    <row r="2" spans="1:8">
      <c r="A2" s="28"/>
      <c r="B2" s="17"/>
      <c r="C2" s="4"/>
      <c r="D2" s="4"/>
      <c r="E2" s="2"/>
      <c r="F2" s="36" t="s">
        <v>31</v>
      </c>
      <c r="G2" s="36"/>
    </row>
    <row r="3" spans="1:8" ht="6" customHeight="1">
      <c r="A3" s="28"/>
      <c r="B3" s="17"/>
      <c r="C3" s="4"/>
      <c r="D3" s="4"/>
      <c r="E3" s="2"/>
      <c r="F3" s="38"/>
      <c r="G3" s="38"/>
    </row>
    <row r="4" spans="1:8" ht="63" customHeight="1">
      <c r="A4" s="29"/>
      <c r="B4" s="1"/>
      <c r="C4" s="5"/>
      <c r="D4" s="5"/>
      <c r="E4" s="1"/>
      <c r="F4" s="37" t="s">
        <v>5</v>
      </c>
      <c r="G4" s="37"/>
    </row>
    <row r="5" spans="1:8">
      <c r="A5" s="29"/>
      <c r="B5" s="1"/>
      <c r="C5" s="5"/>
      <c r="D5" s="5"/>
      <c r="E5" s="1"/>
      <c r="F5" s="36" t="s">
        <v>14</v>
      </c>
      <c r="G5" s="36"/>
    </row>
    <row r="6" spans="1:8" s="10" customFormat="1" ht="48" customHeight="1">
      <c r="A6" s="39" t="s">
        <v>28</v>
      </c>
      <c r="B6" s="40"/>
      <c r="C6" s="40"/>
      <c r="D6" s="40"/>
      <c r="E6" s="40"/>
      <c r="F6" s="40"/>
      <c r="G6" s="40"/>
    </row>
    <row r="7" spans="1:8" s="10" customFormat="1" ht="7.5" customHeight="1">
      <c r="A7" s="41"/>
      <c r="B7" s="41"/>
      <c r="C7" s="41"/>
      <c r="D7" s="41"/>
      <c r="E7" s="41"/>
      <c r="F7" s="41"/>
      <c r="G7" s="41"/>
    </row>
    <row r="8" spans="1:8" s="10" customFormat="1" ht="15" customHeight="1">
      <c r="A8" s="42" t="s">
        <v>0</v>
      </c>
      <c r="B8" s="43" t="s">
        <v>1</v>
      </c>
      <c r="C8" s="43" t="s">
        <v>2</v>
      </c>
      <c r="D8" s="43" t="s">
        <v>3</v>
      </c>
      <c r="E8" s="44" t="s">
        <v>6</v>
      </c>
      <c r="F8" s="43" t="s">
        <v>4</v>
      </c>
      <c r="G8" s="44" t="s">
        <v>13</v>
      </c>
    </row>
    <row r="9" spans="1:8" s="10" customFormat="1" ht="36" customHeight="1">
      <c r="A9" s="42"/>
      <c r="B9" s="43"/>
      <c r="C9" s="43"/>
      <c r="D9" s="43"/>
      <c r="E9" s="45"/>
      <c r="F9" s="43"/>
      <c r="G9" s="45"/>
    </row>
    <row r="10" spans="1:8" s="10" customFormat="1" ht="15">
      <c r="A10" s="18" t="s">
        <v>7</v>
      </c>
      <c r="B10" s="19"/>
      <c r="C10" s="16"/>
      <c r="D10" s="16"/>
      <c r="E10" s="25"/>
      <c r="F10" s="19"/>
      <c r="G10" s="14"/>
    </row>
    <row r="11" spans="1:8" s="10" customFormat="1" ht="27.6">
      <c r="A11" s="26" t="s">
        <v>26</v>
      </c>
      <c r="B11" s="19" t="s">
        <v>23</v>
      </c>
      <c r="C11" s="33" t="s">
        <v>24</v>
      </c>
      <c r="D11" s="33" t="s">
        <v>36</v>
      </c>
      <c r="E11" s="19" t="s">
        <v>30</v>
      </c>
      <c r="F11" s="19" t="s">
        <v>27</v>
      </c>
      <c r="G11" s="27">
        <v>1080063</v>
      </c>
    </row>
    <row r="12" spans="1:8" s="10" customFormat="1" ht="15">
      <c r="A12" s="18" t="s">
        <v>8</v>
      </c>
      <c r="B12" s="19"/>
      <c r="C12" s="16"/>
      <c r="D12" s="16"/>
      <c r="E12" s="25"/>
      <c r="F12" s="19"/>
      <c r="G12" s="14"/>
    </row>
    <row r="13" spans="1:8" s="10" customFormat="1" ht="27.6">
      <c r="A13" s="26" t="s">
        <v>26</v>
      </c>
      <c r="B13" s="19" t="s">
        <v>23</v>
      </c>
      <c r="C13" s="33" t="s">
        <v>24</v>
      </c>
      <c r="D13" s="33" t="s">
        <v>36</v>
      </c>
      <c r="E13" s="19" t="s">
        <v>30</v>
      </c>
      <c r="F13" s="19" t="s">
        <v>27</v>
      </c>
      <c r="G13" s="27">
        <f>G11+1026228</f>
        <v>2106291</v>
      </c>
      <c r="H13" s="20">
        <f>G13-G11</f>
        <v>1026228</v>
      </c>
    </row>
    <row r="14" spans="1:8" s="10" customFormat="1" ht="15">
      <c r="A14" s="18" t="s">
        <v>7</v>
      </c>
      <c r="B14" s="19"/>
      <c r="C14" s="16"/>
      <c r="D14" s="16"/>
      <c r="E14" s="25"/>
      <c r="F14" s="19"/>
      <c r="G14" s="14"/>
      <c r="H14" s="20"/>
    </row>
    <row r="15" spans="1:8" s="10" customFormat="1" ht="27.6">
      <c r="A15" s="26" t="s">
        <v>26</v>
      </c>
      <c r="B15" s="19" t="s">
        <v>23</v>
      </c>
      <c r="C15" s="33" t="s">
        <v>24</v>
      </c>
      <c r="D15" s="33" t="s">
        <v>25</v>
      </c>
      <c r="E15" s="19" t="s">
        <v>37</v>
      </c>
      <c r="F15" s="19" t="s">
        <v>27</v>
      </c>
      <c r="G15" s="27">
        <v>9607327.5999999996</v>
      </c>
      <c r="H15" s="20"/>
    </row>
    <row r="16" spans="1:8" s="10" customFormat="1" ht="15">
      <c r="A16" s="18" t="s">
        <v>8</v>
      </c>
      <c r="B16" s="19"/>
      <c r="C16" s="16"/>
      <c r="D16" s="16"/>
      <c r="E16" s="25"/>
      <c r="F16" s="19"/>
      <c r="G16" s="14"/>
      <c r="H16" s="20"/>
    </row>
    <row r="17" spans="1:8" s="10" customFormat="1" ht="27.6">
      <c r="A17" s="26" t="s">
        <v>26</v>
      </c>
      <c r="B17" s="19" t="s">
        <v>23</v>
      </c>
      <c r="C17" s="33" t="s">
        <v>24</v>
      </c>
      <c r="D17" s="33" t="s">
        <v>25</v>
      </c>
      <c r="E17" s="19" t="s">
        <v>37</v>
      </c>
      <c r="F17" s="19" t="s">
        <v>27</v>
      </c>
      <c r="G17" s="27">
        <f>G15+924600</f>
        <v>10531927.6</v>
      </c>
      <c r="H17" s="20">
        <f>G17-G15</f>
        <v>924600</v>
      </c>
    </row>
    <row r="18" spans="1:8" s="10" customFormat="1" ht="15">
      <c r="A18" s="18" t="s">
        <v>7</v>
      </c>
      <c r="B18" s="19"/>
      <c r="C18" s="16"/>
      <c r="D18" s="16"/>
      <c r="E18" s="25"/>
      <c r="F18" s="19"/>
      <c r="G18" s="14"/>
    </row>
    <row r="19" spans="1:8" s="10" customFormat="1" ht="27.6">
      <c r="A19" s="26" t="s">
        <v>26</v>
      </c>
      <c r="B19" s="19" t="s">
        <v>23</v>
      </c>
      <c r="C19" s="33" t="s">
        <v>24</v>
      </c>
      <c r="D19" s="33" t="s">
        <v>25</v>
      </c>
      <c r="E19" s="19" t="s">
        <v>35</v>
      </c>
      <c r="F19" s="19" t="s">
        <v>27</v>
      </c>
      <c r="G19" s="27">
        <v>12055025</v>
      </c>
    </row>
    <row r="20" spans="1:8" s="10" customFormat="1" ht="15">
      <c r="A20" s="18" t="s">
        <v>8</v>
      </c>
      <c r="B20" s="19"/>
      <c r="C20" s="16"/>
      <c r="D20" s="16"/>
      <c r="E20" s="25"/>
      <c r="F20" s="19"/>
      <c r="G20" s="14"/>
    </row>
    <row r="21" spans="1:8" s="10" customFormat="1" ht="27.6">
      <c r="A21" s="26" t="s">
        <v>26</v>
      </c>
      <c r="B21" s="19" t="s">
        <v>23</v>
      </c>
      <c r="C21" s="33" t="s">
        <v>24</v>
      </c>
      <c r="D21" s="33" t="s">
        <v>25</v>
      </c>
      <c r="E21" s="19" t="s">
        <v>35</v>
      </c>
      <c r="F21" s="19" t="s">
        <v>27</v>
      </c>
      <c r="G21" s="27">
        <f>G19-3177830.65</f>
        <v>8877194.3499999996</v>
      </c>
      <c r="H21" s="20">
        <f>G21-G19</f>
        <v>-3177830.6500000004</v>
      </c>
    </row>
    <row r="22" spans="1:8" s="10" customFormat="1" ht="15.6">
      <c r="A22" s="18" t="s">
        <v>7</v>
      </c>
      <c r="B22" s="21"/>
      <c r="C22" s="32"/>
      <c r="D22" s="32"/>
      <c r="E22" s="22"/>
      <c r="F22" s="21"/>
      <c r="G22" s="23"/>
    </row>
    <row r="23" spans="1:8" s="10" customFormat="1" ht="27.6">
      <c r="A23" s="26" t="s">
        <v>26</v>
      </c>
      <c r="B23" s="19" t="s">
        <v>23</v>
      </c>
      <c r="C23" s="33" t="s">
        <v>24</v>
      </c>
      <c r="D23" s="33" t="s">
        <v>25</v>
      </c>
      <c r="E23" s="19" t="s">
        <v>30</v>
      </c>
      <c r="F23" s="19" t="s">
        <v>27</v>
      </c>
      <c r="G23" s="27">
        <v>5566025.0899999999</v>
      </c>
    </row>
    <row r="24" spans="1:8" s="10" customFormat="1" ht="15.6">
      <c r="A24" s="18" t="s">
        <v>8</v>
      </c>
      <c r="B24" s="21"/>
      <c r="C24" s="32"/>
      <c r="D24" s="32"/>
      <c r="E24" s="22"/>
      <c r="F24" s="21"/>
      <c r="G24" s="23"/>
    </row>
    <row r="25" spans="1:8" s="10" customFormat="1" ht="27.6">
      <c r="A25" s="26" t="s">
        <v>26</v>
      </c>
      <c r="B25" s="19" t="s">
        <v>23</v>
      </c>
      <c r="C25" s="33" t="s">
        <v>24</v>
      </c>
      <c r="D25" s="33" t="s">
        <v>25</v>
      </c>
      <c r="E25" s="19" t="s">
        <v>30</v>
      </c>
      <c r="F25" s="19" t="s">
        <v>27</v>
      </c>
      <c r="G25" s="27">
        <f>G23+3177830.65+1380000</f>
        <v>10123855.74</v>
      </c>
      <c r="H25" s="20">
        <f>G25-G23</f>
        <v>4557830.6500000004</v>
      </c>
    </row>
    <row r="26" spans="1:8" s="10" customFormat="1" ht="15">
      <c r="A26" s="26" t="s">
        <v>19</v>
      </c>
      <c r="B26" s="19"/>
      <c r="C26" s="33"/>
      <c r="D26" s="33"/>
      <c r="E26" s="19"/>
      <c r="F26" s="19"/>
      <c r="G26" s="27"/>
      <c r="H26" s="20"/>
    </row>
    <row r="27" spans="1:8" s="10" customFormat="1" ht="27.6">
      <c r="A27" s="34" t="s">
        <v>26</v>
      </c>
      <c r="B27" s="19" t="s">
        <v>23</v>
      </c>
      <c r="C27" s="19" t="s">
        <v>24</v>
      </c>
      <c r="D27" s="19" t="s">
        <v>21</v>
      </c>
      <c r="E27" s="19" t="s">
        <v>63</v>
      </c>
      <c r="F27" s="19" t="s">
        <v>27</v>
      </c>
      <c r="G27" s="27">
        <v>26132702</v>
      </c>
      <c r="H27" s="20"/>
    </row>
    <row r="28" spans="1:8" s="10" customFormat="1" ht="15">
      <c r="A28" s="26" t="s">
        <v>29</v>
      </c>
      <c r="B28" s="19"/>
      <c r="C28" s="33"/>
      <c r="D28" s="33"/>
      <c r="E28" s="19"/>
      <c r="F28" s="19"/>
      <c r="G28" s="27"/>
      <c r="H28" s="20"/>
    </row>
    <row r="29" spans="1:8" s="10" customFormat="1" ht="27.6">
      <c r="A29" s="34" t="s">
        <v>26</v>
      </c>
      <c r="B29" s="19" t="s">
        <v>23</v>
      </c>
      <c r="C29" s="19" t="s">
        <v>24</v>
      </c>
      <c r="D29" s="19" t="s">
        <v>21</v>
      </c>
      <c r="E29" s="19" t="s">
        <v>64</v>
      </c>
      <c r="F29" s="19" t="s">
        <v>27</v>
      </c>
      <c r="G29" s="27">
        <v>5800000</v>
      </c>
      <c r="H29" s="20">
        <f>G29</f>
        <v>5800000</v>
      </c>
    </row>
    <row r="30" spans="1:8" s="10" customFormat="1" ht="15">
      <c r="A30" s="18" t="s">
        <v>7</v>
      </c>
      <c r="B30" s="13"/>
      <c r="C30" s="13"/>
      <c r="D30" s="13"/>
      <c r="E30" s="13"/>
      <c r="F30" s="13"/>
      <c r="G30" s="15"/>
    </row>
    <row r="31" spans="1:8" s="10" customFormat="1" ht="27.6">
      <c r="A31" s="26" t="s">
        <v>26</v>
      </c>
      <c r="B31" s="19" t="s">
        <v>18</v>
      </c>
      <c r="C31" s="33" t="s">
        <v>17</v>
      </c>
      <c r="D31" s="33" t="s">
        <v>36</v>
      </c>
      <c r="E31" s="19" t="s">
        <v>38</v>
      </c>
      <c r="F31" s="19" t="s">
        <v>27</v>
      </c>
      <c r="G31" s="27">
        <v>3000000</v>
      </c>
    </row>
    <row r="32" spans="1:8" s="10" customFormat="1" ht="15.6">
      <c r="A32" s="18" t="s">
        <v>8</v>
      </c>
      <c r="B32" s="19"/>
      <c r="C32" s="32"/>
      <c r="D32" s="32"/>
      <c r="E32" s="19"/>
      <c r="F32" s="19"/>
      <c r="G32" s="14"/>
    </row>
    <row r="33" spans="1:8" s="10" customFormat="1" ht="27.6">
      <c r="A33" s="26" t="s">
        <v>26</v>
      </c>
      <c r="B33" s="16" t="s">
        <v>18</v>
      </c>
      <c r="C33" s="33" t="s">
        <v>17</v>
      </c>
      <c r="D33" s="33" t="s">
        <v>36</v>
      </c>
      <c r="E33" s="16" t="s">
        <v>38</v>
      </c>
      <c r="F33" s="16" t="s">
        <v>27</v>
      </c>
      <c r="G33" s="14">
        <f>G31+800000</f>
        <v>3800000</v>
      </c>
      <c r="H33" s="20">
        <f>G33-G31</f>
        <v>800000</v>
      </c>
    </row>
    <row r="34" spans="1:8" s="11" customFormat="1">
      <c r="A34" s="18" t="s">
        <v>7</v>
      </c>
      <c r="B34" s="16"/>
      <c r="C34" s="16"/>
      <c r="D34" s="16"/>
      <c r="E34" s="16"/>
      <c r="F34" s="16"/>
      <c r="G34" s="24"/>
    </row>
    <row r="35" spans="1:8" s="11" customFormat="1" ht="27.6">
      <c r="A35" s="26" t="s">
        <v>15</v>
      </c>
      <c r="B35" s="19" t="s">
        <v>18</v>
      </c>
      <c r="C35" s="33" t="s">
        <v>17</v>
      </c>
      <c r="D35" s="33" t="s">
        <v>36</v>
      </c>
      <c r="E35" s="19" t="s">
        <v>39</v>
      </c>
      <c r="F35" s="19" t="s">
        <v>16</v>
      </c>
      <c r="G35" s="27">
        <v>27300</v>
      </c>
    </row>
    <row r="36" spans="1:8" s="11" customFormat="1">
      <c r="A36" s="18" t="s">
        <v>8</v>
      </c>
      <c r="B36" s="16"/>
      <c r="C36" s="16"/>
      <c r="D36" s="16"/>
      <c r="E36" s="16"/>
      <c r="F36" s="16"/>
      <c r="G36" s="14"/>
    </row>
    <row r="37" spans="1:8" s="11" customFormat="1" ht="27.6">
      <c r="A37" s="26" t="s">
        <v>15</v>
      </c>
      <c r="B37" s="19" t="s">
        <v>18</v>
      </c>
      <c r="C37" s="33" t="s">
        <v>17</v>
      </c>
      <c r="D37" s="33" t="s">
        <v>36</v>
      </c>
      <c r="E37" s="19" t="s">
        <v>39</v>
      </c>
      <c r="F37" s="19" t="s">
        <v>16</v>
      </c>
      <c r="G37" s="27">
        <f>G35+4863.08</f>
        <v>32163.08</v>
      </c>
      <c r="H37" s="12">
        <f>G37-G35</f>
        <v>4863.0800000000017</v>
      </c>
    </row>
    <row r="38" spans="1:8" s="11" customFormat="1">
      <c r="A38" s="18" t="s">
        <v>19</v>
      </c>
      <c r="B38" s="16"/>
      <c r="C38" s="16"/>
      <c r="D38" s="16"/>
      <c r="E38" s="16"/>
      <c r="F38" s="16"/>
      <c r="G38" s="24"/>
      <c r="H38" s="12"/>
    </row>
    <row r="39" spans="1:8" s="11" customFormat="1" ht="27.6">
      <c r="A39" s="26" t="s">
        <v>15</v>
      </c>
      <c r="B39" s="19" t="s">
        <v>18</v>
      </c>
      <c r="C39" s="33" t="s">
        <v>17</v>
      </c>
      <c r="D39" s="33" t="s">
        <v>36</v>
      </c>
      <c r="E39" s="19" t="s">
        <v>39</v>
      </c>
      <c r="F39" s="19" t="s">
        <v>16</v>
      </c>
      <c r="G39" s="27">
        <v>27300</v>
      </c>
      <c r="H39" s="12"/>
    </row>
    <row r="40" spans="1:8" s="11" customFormat="1">
      <c r="A40" s="18" t="s">
        <v>29</v>
      </c>
      <c r="B40" s="16"/>
      <c r="C40" s="16"/>
      <c r="D40" s="16"/>
      <c r="E40" s="16"/>
      <c r="F40" s="16"/>
      <c r="G40" s="14"/>
      <c r="H40" s="12"/>
    </row>
    <row r="41" spans="1:8" s="11" customFormat="1">
      <c r="A41" s="26" t="s">
        <v>41</v>
      </c>
      <c r="B41" s="19" t="s">
        <v>18</v>
      </c>
      <c r="C41" s="33" t="s">
        <v>17</v>
      </c>
      <c r="D41" s="33" t="s">
        <v>36</v>
      </c>
      <c r="E41" s="19" t="s">
        <v>39</v>
      </c>
      <c r="F41" s="19" t="s">
        <v>40</v>
      </c>
      <c r="G41" s="27">
        <v>1871.91</v>
      </c>
      <c r="H41" s="12">
        <f>G41</f>
        <v>1871.91</v>
      </c>
    </row>
    <row r="42" spans="1:8" s="11" customFormat="1">
      <c r="A42" s="18" t="s">
        <v>7</v>
      </c>
      <c r="B42" s="19"/>
      <c r="C42" s="16"/>
      <c r="D42" s="16"/>
      <c r="E42" s="19"/>
      <c r="F42" s="19"/>
      <c r="G42" s="14"/>
    </row>
    <row r="43" spans="1:8" s="11" customFormat="1">
      <c r="A43" s="26" t="s">
        <v>46</v>
      </c>
      <c r="B43" s="19" t="s">
        <v>42</v>
      </c>
      <c r="C43" s="33" t="s">
        <v>36</v>
      </c>
      <c r="D43" s="33" t="s">
        <v>43</v>
      </c>
      <c r="E43" s="19" t="s">
        <v>44</v>
      </c>
      <c r="F43" s="19" t="s">
        <v>45</v>
      </c>
      <c r="G43" s="27">
        <v>4784166</v>
      </c>
    </row>
    <row r="44" spans="1:8" s="11" customFormat="1">
      <c r="A44" s="18" t="s">
        <v>8</v>
      </c>
      <c r="B44" s="19"/>
      <c r="C44" s="16"/>
      <c r="D44" s="16"/>
      <c r="E44" s="19"/>
      <c r="F44" s="19"/>
      <c r="G44" s="14"/>
    </row>
    <row r="45" spans="1:8" s="11" customFormat="1">
      <c r="A45" s="26" t="s">
        <v>46</v>
      </c>
      <c r="B45" s="19" t="s">
        <v>42</v>
      </c>
      <c r="C45" s="33" t="s">
        <v>36</v>
      </c>
      <c r="D45" s="33" t="s">
        <v>43</v>
      </c>
      <c r="E45" s="19" t="s">
        <v>44</v>
      </c>
      <c r="F45" s="19" t="s">
        <v>45</v>
      </c>
      <c r="G45" s="27">
        <f>G43+409978</f>
        <v>5194144</v>
      </c>
      <c r="H45" s="12">
        <f>G45-G43</f>
        <v>409978</v>
      </c>
    </row>
    <row r="46" spans="1:8" s="11" customFormat="1">
      <c r="A46" s="18" t="s">
        <v>7</v>
      </c>
      <c r="B46" s="19"/>
      <c r="C46" s="16"/>
      <c r="D46" s="16"/>
      <c r="E46" s="19"/>
      <c r="F46" s="19"/>
      <c r="G46" s="14"/>
      <c r="H46" s="12"/>
    </row>
    <row r="47" spans="1:8" s="11" customFormat="1" ht="69">
      <c r="A47" s="26" t="s">
        <v>48</v>
      </c>
      <c r="B47" s="19" t="s">
        <v>42</v>
      </c>
      <c r="C47" s="33" t="s">
        <v>36</v>
      </c>
      <c r="D47" s="33" t="s">
        <v>43</v>
      </c>
      <c r="E47" s="19" t="s">
        <v>44</v>
      </c>
      <c r="F47" s="19" t="s">
        <v>47</v>
      </c>
      <c r="G47" s="27">
        <v>1444818</v>
      </c>
      <c r="H47" s="12"/>
    </row>
    <row r="48" spans="1:8" s="11" customFormat="1">
      <c r="A48" s="18" t="s">
        <v>8</v>
      </c>
      <c r="B48" s="19"/>
      <c r="C48" s="16"/>
      <c r="D48" s="16"/>
      <c r="E48" s="19"/>
      <c r="F48" s="19"/>
      <c r="G48" s="14"/>
      <c r="H48" s="12"/>
    </row>
    <row r="49" spans="1:8" s="11" customFormat="1" ht="69">
      <c r="A49" s="26" t="s">
        <v>48</v>
      </c>
      <c r="B49" s="19" t="s">
        <v>42</v>
      </c>
      <c r="C49" s="33" t="s">
        <v>36</v>
      </c>
      <c r="D49" s="33" t="s">
        <v>43</v>
      </c>
      <c r="E49" s="19" t="s">
        <v>44</v>
      </c>
      <c r="F49" s="19" t="s">
        <v>47</v>
      </c>
      <c r="G49" s="27">
        <f>G47+123813</f>
        <v>1568631</v>
      </c>
      <c r="H49" s="12">
        <f>G49-G47</f>
        <v>123813</v>
      </c>
    </row>
    <row r="50" spans="1:8" s="11" customFormat="1">
      <c r="A50" s="18" t="s">
        <v>7</v>
      </c>
      <c r="B50" s="19"/>
      <c r="C50" s="16"/>
      <c r="D50" s="16"/>
      <c r="E50" s="19"/>
      <c r="F50" s="19"/>
      <c r="G50" s="14"/>
      <c r="H50" s="12"/>
    </row>
    <row r="51" spans="1:8" s="11" customFormat="1" ht="27.6">
      <c r="A51" s="26" t="s">
        <v>15</v>
      </c>
      <c r="B51" s="19" t="s">
        <v>42</v>
      </c>
      <c r="C51" s="33" t="s">
        <v>36</v>
      </c>
      <c r="D51" s="33" t="s">
        <v>43</v>
      </c>
      <c r="E51" s="19" t="s">
        <v>44</v>
      </c>
      <c r="F51" s="19" t="s">
        <v>16</v>
      </c>
      <c r="G51" s="27">
        <v>946087</v>
      </c>
      <c r="H51" s="12"/>
    </row>
    <row r="52" spans="1:8" s="11" customFormat="1">
      <c r="A52" s="18" t="s">
        <v>8</v>
      </c>
      <c r="B52" s="19"/>
      <c r="C52" s="16"/>
      <c r="D52" s="16"/>
      <c r="E52" s="19"/>
      <c r="F52" s="19"/>
      <c r="G52" s="14"/>
      <c r="H52" s="12"/>
    </row>
    <row r="53" spans="1:8" s="11" customFormat="1" ht="27.6">
      <c r="A53" s="26" t="s">
        <v>15</v>
      </c>
      <c r="B53" s="19" t="s">
        <v>42</v>
      </c>
      <c r="C53" s="33" t="s">
        <v>36</v>
      </c>
      <c r="D53" s="33" t="s">
        <v>43</v>
      </c>
      <c r="E53" s="19" t="s">
        <v>44</v>
      </c>
      <c r="F53" s="19" t="s">
        <v>16</v>
      </c>
      <c r="G53" s="27">
        <f>G51+83843.51</f>
        <v>1029930.51</v>
      </c>
      <c r="H53" s="12">
        <f>G53-G51</f>
        <v>83843.510000000009</v>
      </c>
    </row>
    <row r="54" spans="1:8" s="11" customFormat="1">
      <c r="A54" s="18" t="s">
        <v>7</v>
      </c>
      <c r="B54" s="19"/>
      <c r="C54" s="16"/>
      <c r="D54" s="16"/>
      <c r="E54" s="19"/>
      <c r="F54" s="19"/>
      <c r="G54" s="14"/>
    </row>
    <row r="55" spans="1:8" s="11" customFormat="1" ht="55.2">
      <c r="A55" s="26" t="s">
        <v>51</v>
      </c>
      <c r="B55" s="19" t="s">
        <v>20</v>
      </c>
      <c r="C55" s="33" t="s">
        <v>12</v>
      </c>
      <c r="D55" s="33" t="s">
        <v>32</v>
      </c>
      <c r="E55" s="19" t="s">
        <v>49</v>
      </c>
      <c r="F55" s="19" t="s">
        <v>50</v>
      </c>
      <c r="G55" s="27">
        <v>10000000</v>
      </c>
    </row>
    <row r="56" spans="1:8" s="11" customFormat="1">
      <c r="A56" s="18" t="s">
        <v>8</v>
      </c>
      <c r="B56" s="19"/>
      <c r="C56" s="16"/>
      <c r="D56" s="16"/>
      <c r="E56" s="19"/>
      <c r="F56" s="19"/>
      <c r="G56" s="14"/>
    </row>
    <row r="57" spans="1:8" s="11" customFormat="1" ht="55.2">
      <c r="A57" s="26" t="s">
        <v>51</v>
      </c>
      <c r="B57" s="19" t="s">
        <v>20</v>
      </c>
      <c r="C57" s="33" t="s">
        <v>12</v>
      </c>
      <c r="D57" s="33" t="s">
        <v>32</v>
      </c>
      <c r="E57" s="19" t="s">
        <v>49</v>
      </c>
      <c r="F57" s="19" t="s">
        <v>50</v>
      </c>
      <c r="G57" s="27">
        <f>G55-26000</f>
        <v>9974000</v>
      </c>
      <c r="H57" s="12">
        <f>G57-G55</f>
        <v>-26000</v>
      </c>
    </row>
    <row r="58" spans="1:8" s="11" customFormat="1">
      <c r="A58" s="18" t="s">
        <v>19</v>
      </c>
      <c r="B58" s="19"/>
      <c r="C58" s="16"/>
      <c r="D58" s="16"/>
      <c r="E58" s="19"/>
      <c r="F58" s="19"/>
      <c r="G58" s="14"/>
    </row>
    <row r="59" spans="1:8" s="11" customFormat="1" ht="55.2">
      <c r="A59" s="35" t="s">
        <v>51</v>
      </c>
      <c r="B59" s="16" t="s">
        <v>20</v>
      </c>
      <c r="C59" s="33" t="s">
        <v>12</v>
      </c>
      <c r="D59" s="33" t="s">
        <v>32</v>
      </c>
      <c r="E59" s="16" t="s">
        <v>49</v>
      </c>
      <c r="F59" s="16" t="s">
        <v>50</v>
      </c>
      <c r="G59" s="14">
        <v>10000000</v>
      </c>
    </row>
    <row r="60" spans="1:8" s="11" customFormat="1">
      <c r="A60" s="18" t="s">
        <v>29</v>
      </c>
      <c r="B60" s="19"/>
      <c r="C60" s="16"/>
      <c r="D60" s="16"/>
      <c r="E60" s="19"/>
      <c r="F60" s="19"/>
      <c r="G60" s="14"/>
    </row>
    <row r="61" spans="1:8" s="11" customFormat="1" ht="27.6">
      <c r="A61" s="26" t="s">
        <v>15</v>
      </c>
      <c r="B61" s="19" t="s">
        <v>20</v>
      </c>
      <c r="C61" s="33" t="s">
        <v>12</v>
      </c>
      <c r="D61" s="33" t="s">
        <v>32</v>
      </c>
      <c r="E61" s="19" t="s">
        <v>49</v>
      </c>
      <c r="F61" s="19" t="s">
        <v>16</v>
      </c>
      <c r="G61" s="14">
        <v>26000</v>
      </c>
      <c r="H61" s="12">
        <f>G61</f>
        <v>26000</v>
      </c>
    </row>
    <row r="62" spans="1:8" s="11" customFormat="1">
      <c r="A62" s="18" t="s">
        <v>7</v>
      </c>
      <c r="B62" s="19"/>
      <c r="C62" s="33"/>
      <c r="D62" s="33"/>
      <c r="E62" s="19"/>
      <c r="F62" s="19"/>
      <c r="G62" s="14"/>
      <c r="H62" s="12"/>
    </row>
    <row r="63" spans="1:8" s="11" customFormat="1" ht="27.6">
      <c r="A63" s="26" t="s">
        <v>15</v>
      </c>
      <c r="B63" s="19" t="s">
        <v>20</v>
      </c>
      <c r="C63" s="33" t="s">
        <v>11</v>
      </c>
      <c r="D63" s="33" t="s">
        <v>17</v>
      </c>
      <c r="E63" s="19" t="s">
        <v>61</v>
      </c>
      <c r="F63" s="19" t="s">
        <v>16</v>
      </c>
      <c r="G63" s="14">
        <v>27602674.41</v>
      </c>
      <c r="H63" s="12"/>
    </row>
    <row r="64" spans="1:8" s="11" customFormat="1">
      <c r="A64" s="18" t="s">
        <v>8</v>
      </c>
      <c r="B64" s="19"/>
      <c r="C64" s="33"/>
      <c r="D64" s="33"/>
      <c r="E64" s="19"/>
      <c r="F64" s="19"/>
      <c r="G64" s="14"/>
      <c r="H64" s="12"/>
    </row>
    <row r="65" spans="1:8" s="11" customFormat="1" ht="27.6">
      <c r="A65" s="26" t="s">
        <v>15</v>
      </c>
      <c r="B65" s="19" t="s">
        <v>20</v>
      </c>
      <c r="C65" s="33" t="s">
        <v>11</v>
      </c>
      <c r="D65" s="33" t="s">
        <v>17</v>
      </c>
      <c r="E65" s="19" t="s">
        <v>61</v>
      </c>
      <c r="F65" s="19" t="s">
        <v>16</v>
      </c>
      <c r="G65" s="14">
        <f>G63-190348.51-1406657.04</f>
        <v>26005668.859999999</v>
      </c>
      <c r="H65" s="12">
        <f>G65-G63</f>
        <v>-1597005.5500000007</v>
      </c>
    </row>
    <row r="66" spans="1:8" s="11" customFormat="1">
      <c r="A66" s="18" t="s">
        <v>7</v>
      </c>
      <c r="B66" s="19"/>
      <c r="C66" s="16"/>
      <c r="D66" s="16"/>
      <c r="E66" s="19"/>
      <c r="F66" s="19"/>
      <c r="G66" s="14"/>
    </row>
    <row r="67" spans="1:8" s="11" customFormat="1" ht="27.6">
      <c r="A67" s="26" t="s">
        <v>15</v>
      </c>
      <c r="B67" s="19" t="s">
        <v>20</v>
      </c>
      <c r="C67" s="33" t="s">
        <v>11</v>
      </c>
      <c r="D67" s="33" t="s">
        <v>21</v>
      </c>
      <c r="E67" s="19" t="s">
        <v>52</v>
      </c>
      <c r="F67" s="19" t="s">
        <v>16</v>
      </c>
      <c r="G67" s="27">
        <v>5046431.58</v>
      </c>
    </row>
    <row r="68" spans="1:8" s="11" customFormat="1">
      <c r="A68" s="18" t="s">
        <v>8</v>
      </c>
      <c r="B68" s="19"/>
      <c r="C68" s="16"/>
      <c r="D68" s="16"/>
      <c r="E68" s="19"/>
      <c r="F68" s="19"/>
      <c r="G68" s="14"/>
    </row>
    <row r="69" spans="1:8" s="11" customFormat="1" ht="27.6">
      <c r="A69" s="26" t="s">
        <v>15</v>
      </c>
      <c r="B69" s="19" t="s">
        <v>20</v>
      </c>
      <c r="C69" s="33" t="s">
        <v>11</v>
      </c>
      <c r="D69" s="33" t="s">
        <v>21</v>
      </c>
      <c r="E69" s="19" t="s">
        <v>52</v>
      </c>
      <c r="F69" s="19" t="s">
        <v>16</v>
      </c>
      <c r="G69" s="27">
        <f>G67+35348527.51</f>
        <v>40394959.089999996</v>
      </c>
      <c r="H69" s="12">
        <f>G69-G67</f>
        <v>35348527.509999998</v>
      </c>
    </row>
    <row r="70" spans="1:8" s="11" customFormat="1">
      <c r="A70" s="18" t="s">
        <v>19</v>
      </c>
      <c r="B70" s="19"/>
      <c r="C70" s="16"/>
      <c r="D70" s="16"/>
      <c r="E70" s="19"/>
      <c r="F70" s="19"/>
      <c r="G70" s="14"/>
    </row>
    <row r="71" spans="1:8" s="11" customFormat="1" ht="27.6">
      <c r="A71" s="26" t="s">
        <v>15</v>
      </c>
      <c r="B71" s="19" t="s">
        <v>20</v>
      </c>
      <c r="C71" s="33" t="s">
        <v>11</v>
      </c>
      <c r="D71" s="33" t="s">
        <v>21</v>
      </c>
      <c r="E71" s="19" t="s">
        <v>54</v>
      </c>
      <c r="F71" s="19" t="s">
        <v>16</v>
      </c>
      <c r="G71" s="27">
        <v>77656147.859999999</v>
      </c>
    </row>
    <row r="72" spans="1:8" s="11" customFormat="1">
      <c r="A72" s="18" t="s">
        <v>29</v>
      </c>
      <c r="B72" s="19"/>
      <c r="C72" s="16"/>
      <c r="D72" s="16"/>
      <c r="E72" s="19"/>
      <c r="F72" s="19"/>
      <c r="G72" s="14"/>
    </row>
    <row r="73" spans="1:8" s="11" customFormat="1" ht="27.6">
      <c r="A73" s="26" t="s">
        <v>15</v>
      </c>
      <c r="B73" s="19" t="s">
        <v>20</v>
      </c>
      <c r="C73" s="33" t="s">
        <v>11</v>
      </c>
      <c r="D73" s="33" t="s">
        <v>21</v>
      </c>
      <c r="E73" s="19" t="s">
        <v>53</v>
      </c>
      <c r="F73" s="19" t="s">
        <v>16</v>
      </c>
      <c r="G73" s="27">
        <v>224198.02</v>
      </c>
      <c r="H73" s="12">
        <f>G73</f>
        <v>224198.02</v>
      </c>
    </row>
    <row r="74" spans="1:8" s="11" customFormat="1">
      <c r="A74" s="18" t="s">
        <v>7</v>
      </c>
      <c r="B74" s="19"/>
      <c r="C74" s="16"/>
      <c r="D74" s="16"/>
      <c r="E74" s="19"/>
      <c r="F74" s="19"/>
      <c r="G74" s="14"/>
    </row>
    <row r="75" spans="1:8" s="11" customFormat="1" ht="27.6">
      <c r="A75" s="26" t="s">
        <v>15</v>
      </c>
      <c r="B75" s="19" t="s">
        <v>20</v>
      </c>
      <c r="C75" s="33" t="s">
        <v>9</v>
      </c>
      <c r="D75" s="33" t="s">
        <v>12</v>
      </c>
      <c r="E75" s="19" t="s">
        <v>22</v>
      </c>
      <c r="F75" s="19" t="s">
        <v>16</v>
      </c>
      <c r="G75" s="27">
        <v>3275000</v>
      </c>
    </row>
    <row r="76" spans="1:8" s="11" customFormat="1">
      <c r="A76" s="18" t="s">
        <v>8</v>
      </c>
      <c r="B76" s="19"/>
      <c r="C76" s="33"/>
      <c r="D76" s="33"/>
      <c r="E76" s="19"/>
      <c r="F76" s="19"/>
      <c r="G76" s="27"/>
    </row>
    <row r="77" spans="1:8" s="11" customFormat="1" ht="27.6">
      <c r="A77" s="26" t="s">
        <v>15</v>
      </c>
      <c r="B77" s="19" t="s">
        <v>20</v>
      </c>
      <c r="C77" s="33" t="s">
        <v>9</v>
      </c>
      <c r="D77" s="33" t="s">
        <v>12</v>
      </c>
      <c r="E77" s="19" t="s">
        <v>22</v>
      </c>
      <c r="F77" s="19" t="s">
        <v>16</v>
      </c>
      <c r="G77" s="27">
        <f>G75-800000</f>
        <v>2475000</v>
      </c>
      <c r="H77" s="12">
        <f>G77-G75</f>
        <v>-800000</v>
      </c>
    </row>
    <row r="78" spans="1:8" s="11" customFormat="1">
      <c r="A78" s="18" t="s">
        <v>7</v>
      </c>
      <c r="B78" s="19"/>
      <c r="C78" s="33"/>
      <c r="D78" s="33"/>
      <c r="E78" s="19"/>
      <c r="F78" s="19"/>
      <c r="G78" s="27"/>
      <c r="H78" s="12"/>
    </row>
    <row r="79" spans="1:8" s="11" customFormat="1" ht="27.6">
      <c r="A79" s="34" t="s">
        <v>15</v>
      </c>
      <c r="B79" s="19" t="s">
        <v>20</v>
      </c>
      <c r="C79" s="19" t="s">
        <v>9</v>
      </c>
      <c r="D79" s="19" t="s">
        <v>12</v>
      </c>
      <c r="E79" s="19" t="s">
        <v>66</v>
      </c>
      <c r="F79" s="19" t="s">
        <v>16</v>
      </c>
      <c r="G79" s="27">
        <v>8700800</v>
      </c>
      <c r="H79" s="12"/>
    </row>
    <row r="80" spans="1:8" s="11" customFormat="1">
      <c r="A80" s="18" t="s">
        <v>8</v>
      </c>
      <c r="B80" s="19"/>
      <c r="C80" s="33"/>
      <c r="D80" s="33"/>
      <c r="E80" s="19"/>
      <c r="F80" s="19"/>
      <c r="G80" s="27"/>
      <c r="H80" s="12"/>
    </row>
    <row r="81" spans="1:8" s="11" customFormat="1" ht="27.6">
      <c r="A81" s="34" t="s">
        <v>15</v>
      </c>
      <c r="B81" s="19" t="s">
        <v>20</v>
      </c>
      <c r="C81" s="19" t="s">
        <v>9</v>
      </c>
      <c r="D81" s="19" t="s">
        <v>12</v>
      </c>
      <c r="E81" s="19" t="s">
        <v>66</v>
      </c>
      <c r="F81" s="19" t="s">
        <v>16</v>
      </c>
      <c r="G81" s="27">
        <f>G79+1406657.04</f>
        <v>10107457.039999999</v>
      </c>
      <c r="H81" s="12">
        <f>G81-G79</f>
        <v>1406657.0399999991</v>
      </c>
    </row>
    <row r="82" spans="1:8" s="11" customFormat="1">
      <c r="A82" s="18" t="s">
        <v>7</v>
      </c>
      <c r="B82" s="19"/>
      <c r="C82" s="33"/>
      <c r="D82" s="33"/>
      <c r="E82" s="19"/>
      <c r="F82" s="19"/>
      <c r="G82" s="27"/>
      <c r="H82" s="12"/>
    </row>
    <row r="83" spans="1:8" s="11" customFormat="1" ht="27.6">
      <c r="A83" s="26" t="s">
        <v>15</v>
      </c>
      <c r="B83" s="19" t="s">
        <v>20</v>
      </c>
      <c r="C83" s="33" t="s">
        <v>9</v>
      </c>
      <c r="D83" s="33" t="s">
        <v>9</v>
      </c>
      <c r="E83" s="19" t="s">
        <v>62</v>
      </c>
      <c r="F83" s="19" t="s">
        <v>16</v>
      </c>
      <c r="G83" s="27">
        <v>1420796</v>
      </c>
      <c r="H83" s="12"/>
    </row>
    <row r="84" spans="1:8" s="11" customFormat="1">
      <c r="A84" s="18" t="s">
        <v>8</v>
      </c>
      <c r="B84" s="19"/>
      <c r="C84" s="33"/>
      <c r="D84" s="33"/>
      <c r="E84" s="19"/>
      <c r="F84" s="19"/>
      <c r="G84" s="27"/>
      <c r="H84" s="12"/>
    </row>
    <row r="85" spans="1:8" s="11" customFormat="1" ht="27.6">
      <c r="A85" s="26" t="s">
        <v>15</v>
      </c>
      <c r="B85" s="19" t="s">
        <v>20</v>
      </c>
      <c r="C85" s="33" t="s">
        <v>9</v>
      </c>
      <c r="D85" s="33" t="s">
        <v>9</v>
      </c>
      <c r="E85" s="19" t="s">
        <v>62</v>
      </c>
      <c r="F85" s="19" t="s">
        <v>16</v>
      </c>
      <c r="G85" s="27">
        <f>G83+190348.51</f>
        <v>1611144.51</v>
      </c>
      <c r="H85" s="12">
        <f>G85-G83</f>
        <v>190348.51</v>
      </c>
    </row>
    <row r="86" spans="1:8" s="11" customFormat="1">
      <c r="A86" s="18" t="s">
        <v>7</v>
      </c>
      <c r="B86" s="19"/>
      <c r="C86" s="16"/>
      <c r="D86" s="16"/>
      <c r="E86" s="19"/>
      <c r="F86" s="19"/>
      <c r="G86" s="14"/>
    </row>
    <row r="87" spans="1:8" s="11" customFormat="1" ht="69">
      <c r="A87" s="26" t="s">
        <v>48</v>
      </c>
      <c r="B87" s="19" t="s">
        <v>20</v>
      </c>
      <c r="C87" s="33" t="s">
        <v>9</v>
      </c>
      <c r="D87" s="33" t="s">
        <v>9</v>
      </c>
      <c r="E87" s="19" t="s">
        <v>55</v>
      </c>
      <c r="F87" s="19" t="s">
        <v>47</v>
      </c>
      <c r="G87" s="27">
        <v>578823.61</v>
      </c>
    </row>
    <row r="88" spans="1:8" s="11" customFormat="1">
      <c r="A88" s="18" t="s">
        <v>8</v>
      </c>
      <c r="B88" s="19"/>
      <c r="C88" s="33"/>
      <c r="D88" s="33"/>
      <c r="E88" s="19"/>
      <c r="F88" s="19"/>
      <c r="G88" s="27"/>
    </row>
    <row r="89" spans="1:8" s="11" customFormat="1" ht="69">
      <c r="A89" s="26" t="s">
        <v>48</v>
      </c>
      <c r="B89" s="19" t="s">
        <v>20</v>
      </c>
      <c r="C89" s="33" t="s">
        <v>9</v>
      </c>
      <c r="D89" s="33" t="s">
        <v>9</v>
      </c>
      <c r="E89" s="19" t="s">
        <v>55</v>
      </c>
      <c r="F89" s="19" t="s">
        <v>47</v>
      </c>
      <c r="G89" s="27">
        <f>G87+75333.39</f>
        <v>654157</v>
      </c>
      <c r="H89" s="12">
        <f>G89-G87</f>
        <v>75333.390000000014</v>
      </c>
    </row>
    <row r="90" spans="1:8" s="11" customFormat="1">
      <c r="A90" s="18" t="s">
        <v>7</v>
      </c>
      <c r="B90" s="19"/>
      <c r="C90" s="16"/>
      <c r="D90" s="16"/>
      <c r="E90" s="19"/>
      <c r="F90" s="19"/>
      <c r="G90" s="14"/>
    </row>
    <row r="91" spans="1:8" s="11" customFormat="1" ht="41.4">
      <c r="A91" s="26" t="s">
        <v>56</v>
      </c>
      <c r="B91" s="19" t="s">
        <v>20</v>
      </c>
      <c r="C91" s="33" t="s">
        <v>9</v>
      </c>
      <c r="D91" s="33" t="s">
        <v>9</v>
      </c>
      <c r="E91" s="19" t="s">
        <v>57</v>
      </c>
      <c r="F91" s="19" t="s">
        <v>58</v>
      </c>
      <c r="G91" s="27">
        <v>34373</v>
      </c>
    </row>
    <row r="92" spans="1:8" s="11" customFormat="1">
      <c r="A92" s="18" t="s">
        <v>8</v>
      </c>
      <c r="B92" s="19"/>
      <c r="C92" s="33"/>
      <c r="D92" s="33"/>
      <c r="E92" s="19"/>
      <c r="F92" s="19"/>
      <c r="G92" s="27"/>
    </row>
    <row r="93" spans="1:8" s="11" customFormat="1" ht="41.4">
      <c r="A93" s="26" t="s">
        <v>56</v>
      </c>
      <c r="B93" s="19" t="s">
        <v>20</v>
      </c>
      <c r="C93" s="33" t="s">
        <v>9</v>
      </c>
      <c r="D93" s="33" t="s">
        <v>9</v>
      </c>
      <c r="E93" s="19" t="s">
        <v>57</v>
      </c>
      <c r="F93" s="19" t="s">
        <v>58</v>
      </c>
      <c r="G93" s="27">
        <f>G91+49848</f>
        <v>84221</v>
      </c>
      <c r="H93" s="12">
        <f>G93-G91</f>
        <v>49848</v>
      </c>
    </row>
    <row r="94" spans="1:8" s="11" customFormat="1">
      <c r="A94" s="18" t="s">
        <v>7</v>
      </c>
      <c r="B94" s="19"/>
      <c r="C94" s="16"/>
      <c r="D94" s="16"/>
      <c r="E94" s="19"/>
      <c r="F94" s="19"/>
      <c r="G94" s="14"/>
    </row>
    <row r="95" spans="1:8" s="11" customFormat="1" ht="27.6">
      <c r="A95" s="34" t="s">
        <v>15</v>
      </c>
      <c r="B95" s="19" t="s">
        <v>20</v>
      </c>
      <c r="C95" s="19" t="s">
        <v>59</v>
      </c>
      <c r="D95" s="19" t="s">
        <v>9</v>
      </c>
      <c r="E95" s="19" t="s">
        <v>65</v>
      </c>
      <c r="F95" s="19" t="s">
        <v>16</v>
      </c>
      <c r="G95" s="27">
        <v>9057801.3100000005</v>
      </c>
    </row>
    <row r="96" spans="1:8" s="11" customFormat="1">
      <c r="A96" s="18" t="s">
        <v>8</v>
      </c>
      <c r="B96" s="16"/>
      <c r="C96" s="33"/>
      <c r="D96" s="33"/>
      <c r="E96" s="16"/>
      <c r="F96" s="16"/>
      <c r="G96" s="14"/>
    </row>
    <row r="97" spans="1:8" s="11" customFormat="1" ht="27.6">
      <c r="A97" s="34" t="s">
        <v>15</v>
      </c>
      <c r="B97" s="19" t="s">
        <v>20</v>
      </c>
      <c r="C97" s="19" t="s">
        <v>59</v>
      </c>
      <c r="D97" s="19" t="s">
        <v>9</v>
      </c>
      <c r="E97" s="19" t="s">
        <v>65</v>
      </c>
      <c r="F97" s="19" t="s">
        <v>16</v>
      </c>
      <c r="G97" s="27">
        <f>G95+233807.78</f>
        <v>9291609.0899999999</v>
      </c>
      <c r="H97" s="12">
        <f>G97-G95</f>
        <v>233807.77999999933</v>
      </c>
    </row>
    <row r="98" spans="1:8" s="11" customFormat="1">
      <c r="A98" s="18" t="s">
        <v>7</v>
      </c>
      <c r="B98" s="19"/>
      <c r="C98" s="33"/>
      <c r="D98" s="33"/>
      <c r="E98" s="19"/>
      <c r="F98" s="19"/>
      <c r="G98" s="27"/>
      <c r="H98" s="12"/>
    </row>
    <row r="99" spans="1:8" s="11" customFormat="1" ht="27.6">
      <c r="A99" s="26" t="s">
        <v>15</v>
      </c>
      <c r="B99" s="19" t="s">
        <v>33</v>
      </c>
      <c r="C99" s="33" t="s">
        <v>11</v>
      </c>
      <c r="D99" s="33" t="s">
        <v>24</v>
      </c>
      <c r="E99" s="19" t="s">
        <v>49</v>
      </c>
      <c r="F99" s="19" t="s">
        <v>16</v>
      </c>
      <c r="G99" s="27">
        <v>240000</v>
      </c>
      <c r="H99" s="12"/>
    </row>
    <row r="100" spans="1:8" s="11" customFormat="1">
      <c r="A100" s="18" t="s">
        <v>8</v>
      </c>
      <c r="B100" s="19"/>
      <c r="C100" s="33"/>
      <c r="D100" s="33"/>
      <c r="E100" s="19"/>
      <c r="F100" s="19"/>
      <c r="G100" s="27"/>
      <c r="H100" s="12"/>
    </row>
    <row r="101" spans="1:8" s="11" customFormat="1" ht="27.6">
      <c r="A101" s="26" t="s">
        <v>15</v>
      </c>
      <c r="B101" s="19" t="s">
        <v>33</v>
      </c>
      <c r="C101" s="33" t="s">
        <v>11</v>
      </c>
      <c r="D101" s="33" t="s">
        <v>24</v>
      </c>
      <c r="E101" s="19" t="s">
        <v>49</v>
      </c>
      <c r="F101" s="19" t="s">
        <v>16</v>
      </c>
      <c r="G101" s="27">
        <v>0</v>
      </c>
      <c r="H101" s="12">
        <f>G101-G99</f>
        <v>-240000</v>
      </c>
    </row>
    <row r="102" spans="1:8" s="11" customFormat="1">
      <c r="A102" s="18" t="s">
        <v>7</v>
      </c>
      <c r="B102" s="19"/>
      <c r="C102" s="16"/>
      <c r="D102" s="16"/>
      <c r="E102" s="19"/>
      <c r="F102" s="19"/>
      <c r="G102" s="14"/>
    </row>
    <row r="103" spans="1:8" s="11" customFormat="1" ht="27.6">
      <c r="A103" s="26" t="s">
        <v>15</v>
      </c>
      <c r="B103" s="19" t="s">
        <v>10</v>
      </c>
      <c r="C103" s="33" t="s">
        <v>9</v>
      </c>
      <c r="D103" s="33" t="s">
        <v>9</v>
      </c>
      <c r="E103" s="19" t="s">
        <v>60</v>
      </c>
      <c r="F103" s="19" t="s">
        <v>16</v>
      </c>
      <c r="G103" s="27">
        <v>667200</v>
      </c>
    </row>
    <row r="104" spans="1:8" s="11" customFormat="1">
      <c r="A104" s="18" t="s">
        <v>8</v>
      </c>
      <c r="B104" s="19"/>
      <c r="C104" s="16"/>
      <c r="D104" s="16"/>
      <c r="E104" s="19"/>
      <c r="F104" s="19"/>
      <c r="G104" s="14"/>
    </row>
    <row r="105" spans="1:8" s="11" customFormat="1" ht="27.6">
      <c r="A105" s="26" t="s">
        <v>15</v>
      </c>
      <c r="B105" s="19" t="s">
        <v>10</v>
      </c>
      <c r="C105" s="33" t="s">
        <v>9</v>
      </c>
      <c r="D105" s="33" t="s">
        <v>9</v>
      </c>
      <c r="E105" s="19" t="s">
        <v>60</v>
      </c>
      <c r="F105" s="19" t="s">
        <v>16</v>
      </c>
      <c r="G105" s="27">
        <f>G103+3700</f>
        <v>670900</v>
      </c>
      <c r="H105" s="12">
        <f>G105-G103</f>
        <v>3700</v>
      </c>
    </row>
    <row r="106" spans="1:8" s="11" customFormat="1">
      <c r="A106" s="18" t="s">
        <v>7</v>
      </c>
      <c r="B106" s="19"/>
      <c r="C106" s="16"/>
      <c r="D106" s="16"/>
      <c r="E106" s="19"/>
      <c r="F106" s="19"/>
      <c r="G106" s="14"/>
    </row>
    <row r="107" spans="1:8">
      <c r="A107" s="34" t="s">
        <v>67</v>
      </c>
      <c r="B107" s="19" t="s">
        <v>20</v>
      </c>
      <c r="C107" s="19" t="s">
        <v>9</v>
      </c>
      <c r="D107" s="19" t="s">
        <v>9</v>
      </c>
      <c r="E107" s="19" t="s">
        <v>62</v>
      </c>
      <c r="F107" s="19" t="s">
        <v>68</v>
      </c>
      <c r="G107" s="27">
        <v>30000</v>
      </c>
    </row>
    <row r="108" spans="1:8" s="11" customFormat="1">
      <c r="A108" s="18" t="s">
        <v>8</v>
      </c>
      <c r="B108" s="19"/>
      <c r="C108" s="16"/>
      <c r="D108" s="16"/>
      <c r="E108" s="19"/>
      <c r="F108" s="19"/>
      <c r="G108" s="14"/>
    </row>
    <row r="109" spans="1:8">
      <c r="A109" s="34" t="s">
        <v>67</v>
      </c>
      <c r="B109" s="19" t="s">
        <v>20</v>
      </c>
      <c r="C109" s="19" t="s">
        <v>9</v>
      </c>
      <c r="D109" s="19" t="s">
        <v>9</v>
      </c>
      <c r="E109" s="19" t="s">
        <v>62</v>
      </c>
      <c r="F109" s="19" t="s">
        <v>68</v>
      </c>
      <c r="G109" s="27">
        <f>G107+50000</f>
        <v>80000</v>
      </c>
      <c r="H109" s="46">
        <f>G109-G107</f>
        <v>50000</v>
      </c>
    </row>
    <row r="113" spans="8:8">
      <c r="H113" s="31">
        <f>SUM(H11:H109)</f>
        <v>45500612.199999996</v>
      </c>
    </row>
  </sheetData>
  <mergeCells count="14">
    <mergeCell ref="A6:G6"/>
    <mergeCell ref="A7:G7"/>
    <mergeCell ref="A8:A9"/>
    <mergeCell ref="B8:B9"/>
    <mergeCell ref="C8:C9"/>
    <mergeCell ref="D8:D9"/>
    <mergeCell ref="E8:E9"/>
    <mergeCell ref="F8:F9"/>
    <mergeCell ref="G8:G9"/>
    <mergeCell ref="F5:G5"/>
    <mergeCell ref="F1:G1"/>
    <mergeCell ref="F2:G2"/>
    <mergeCell ref="F3:G3"/>
    <mergeCell ref="F4:G4"/>
  </mergeCells>
  <printOptions horizontalCentered="1"/>
  <pageMargins left="0.74803149606299213" right="0.74803149606299213" top="0.59055118110236227" bottom="0.59055118110236227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U_Fin_Sm</dc:creator>
  <dc:description>POI HSSF rep:2.54.0.110</dc:description>
  <cp:lastModifiedBy>User</cp:lastModifiedBy>
  <cp:lastPrinted>2024-07-18T04:16:31Z</cp:lastPrinted>
  <dcterms:created xsi:type="dcterms:W3CDTF">2022-02-26T08:37:36Z</dcterms:created>
  <dcterms:modified xsi:type="dcterms:W3CDTF">2024-08-21T09:35:43Z</dcterms:modified>
</cp:coreProperties>
</file>